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-90" windowWidth="25785" windowHeight="13740"/>
  </bookViews>
  <sheets>
    <sheet name="SFA sophisticated" sheetId="1" r:id="rId1"/>
    <sheet name="SFA Simplified" sheetId="2" r:id="rId2"/>
    <sheet name="asset list" sheetId="3" r:id="rId3"/>
    <sheet name="Terms &amp; Definitions" sheetId="5" r:id="rId4"/>
    <sheet name="Sheet1" sheetId="4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23" i="1"/>
  <c r="E17" i="1"/>
  <c r="E23" i="1"/>
  <c r="G17" i="1"/>
  <c r="G16" i="1"/>
  <c r="G7" i="1"/>
  <c r="F15" i="4"/>
  <c r="E15" i="4"/>
  <c r="G15" i="4"/>
  <c r="F13" i="4"/>
  <c r="E13" i="4"/>
  <c r="G13" i="4"/>
  <c r="F11" i="4"/>
  <c r="E11" i="4"/>
  <c r="G11" i="4"/>
  <c r="G9" i="4"/>
  <c r="F8" i="4"/>
  <c r="E8" i="4"/>
  <c r="G6" i="4"/>
  <c r="G5" i="4"/>
  <c r="G4" i="4"/>
  <c r="G2" i="4"/>
  <c r="F15" i="2"/>
  <c r="F13" i="2"/>
  <c r="E13" i="2"/>
  <c r="F11" i="2"/>
  <c r="E11" i="2"/>
  <c r="E15" i="2"/>
  <c r="G15" i="2"/>
  <c r="G9" i="2"/>
  <c r="F8" i="2"/>
  <c r="E8" i="2"/>
  <c r="G6" i="2"/>
  <c r="G5" i="2"/>
  <c r="G4" i="2"/>
  <c r="G2" i="2"/>
  <c r="F21" i="1"/>
  <c r="E21" i="1"/>
  <c r="F19" i="1"/>
  <c r="E19" i="1"/>
  <c r="G15" i="1"/>
  <c r="G13" i="1"/>
  <c r="G11" i="1"/>
  <c r="G9" i="1"/>
  <c r="F5" i="1"/>
  <c r="E5" i="1"/>
  <c r="F4" i="1"/>
  <c r="E4" i="1"/>
  <c r="G3" i="1"/>
  <c r="G2" i="1"/>
  <c r="G11" i="2"/>
  <c r="G13" i="2"/>
  <c r="G21" i="1"/>
  <c r="G5" i="1"/>
  <c r="G19" i="1"/>
  <c r="G4" i="1"/>
  <c r="G23" i="1"/>
</calcChain>
</file>

<file path=xl/comments1.xml><?xml version="1.0" encoding="utf-8"?>
<comments xmlns="http://schemas.openxmlformats.org/spreadsheetml/2006/main">
  <authors>
    <author>david finkel</author>
  </authors>
  <commentList>
    <comment ref="C3" authorId="0">
      <text>
        <r>
          <rPr>
            <sz val="9"/>
            <color indexed="81"/>
            <rFont val="Tahoma"/>
            <family val="2"/>
          </rPr>
          <t>owe 850k as of may 2016</t>
        </r>
      </text>
    </comment>
  </commentList>
</comments>
</file>

<file path=xl/sharedStrings.xml><?xml version="1.0" encoding="utf-8"?>
<sst xmlns="http://schemas.openxmlformats.org/spreadsheetml/2006/main" count="143" uniqueCount="85">
  <si>
    <t>#</t>
  </si>
  <si>
    <t>formula</t>
  </si>
  <si>
    <t>Last Period</t>
  </si>
  <si>
    <t>This Period</t>
  </si>
  <si>
    <t>% delta</t>
  </si>
  <si>
    <t>Assets</t>
  </si>
  <si>
    <t>from F.S.</t>
  </si>
  <si>
    <t>Net Worth</t>
  </si>
  <si>
    <t>(Net Worth producing PRI)</t>
  </si>
  <si>
    <t>(2) / (1)</t>
  </si>
  <si>
    <t>% of Networth producing PRI</t>
  </si>
  <si>
    <t>(7) / (2)</t>
  </si>
  <si>
    <t>ROI on NW producing PRI</t>
  </si>
  <si>
    <t>Income</t>
  </si>
  <si>
    <t>Active</t>
  </si>
  <si>
    <t>(5) + ((6) + (7)</t>
  </si>
  <si>
    <t>TOTAL Income</t>
  </si>
  <si>
    <t>Expenses</t>
  </si>
  <si>
    <t>True S-Factor</t>
  </si>
  <si>
    <t>R-Score (strict)</t>
  </si>
  <si>
    <t>(7) / (1)</t>
  </si>
  <si>
    <t>PRI / Net-Worth</t>
  </si>
  <si>
    <t>R-Score (loose)</t>
  </si>
  <si>
    <t>(6 + 7) / (1)</t>
  </si>
  <si>
    <t>(PRI + Passive Inc)/Net-Worth</t>
  </si>
  <si>
    <t>Financial Freedom</t>
  </si>
  <si>
    <t>(7) / (11)</t>
  </si>
  <si>
    <t>Trend</t>
  </si>
  <si>
    <t>Passive, Residual (PRI)</t>
  </si>
  <si>
    <t>Passive</t>
  </si>
  <si>
    <t>(2) + (3) + (4)</t>
  </si>
  <si>
    <t xml:space="preserve">S-Factor™ </t>
  </si>
  <si>
    <t>(4) / (1)</t>
  </si>
  <si>
    <t>(3+4) / (1)</t>
  </si>
  <si>
    <t>(4) / (6)</t>
  </si>
  <si>
    <t>assumptions</t>
  </si>
  <si>
    <t>Cash bucket</t>
  </si>
  <si>
    <t>bank accounts; money market accounts (rate .5%)</t>
  </si>
  <si>
    <t>Business value</t>
  </si>
  <si>
    <t>smith apt complex</t>
  </si>
  <si>
    <t>1.6mm</t>
  </si>
  <si>
    <t>4-5mm</t>
  </si>
  <si>
    <t>Parlor Note Fund</t>
  </si>
  <si>
    <t>generating 8.5% paid monthly</t>
  </si>
  <si>
    <t>NA</t>
  </si>
  <si>
    <t>Equity</t>
  </si>
  <si>
    <t>White St house</t>
  </si>
  <si>
    <t>500k</t>
  </si>
  <si>
    <t>7cap; NOI 100,000 less 7% selling costs; generates $40k net</t>
  </si>
  <si>
    <t>assets</t>
  </si>
  <si>
    <t>FMV of 1.75mm with 8% selling costs (incl 6% comm and 2% closing costs/concessions) (based on 2 other comps in neighborhood.)</t>
  </si>
  <si>
    <t>based on 4-5x EBITDA</t>
  </si>
  <si>
    <t>Acme Inc.</t>
  </si>
  <si>
    <t>14mm</t>
  </si>
  <si>
    <t>15mm</t>
  </si>
  <si>
    <t>based 5x EBITDA….</t>
  </si>
  <si>
    <t>Vanguard Equity Index (Total stock market)</t>
  </si>
  <si>
    <t>"Passive" (generally capital gains from passive investments)</t>
  </si>
  <si>
    <t>Passive Residual Income (PRI includes rents, royalties, interest, etc.)</t>
  </si>
  <si>
    <t xml:space="preserve">Total Expenses off Personal Financials </t>
  </si>
  <si>
    <t>Total Grateful Business Expenses</t>
  </si>
  <si>
    <t>9+10</t>
  </si>
  <si>
    <t>EBITDA</t>
  </si>
  <si>
    <t>TERM</t>
  </si>
  <si>
    <t>Definition</t>
  </si>
  <si>
    <t>https://www.investopedia.com/terms/e/ebitda.asp</t>
  </si>
  <si>
    <t>PRI</t>
  </si>
  <si>
    <t>Passive Residual Income</t>
  </si>
  <si>
    <t>Active Income</t>
  </si>
  <si>
    <t>Passive Income</t>
  </si>
  <si>
    <t>Real Net Worth</t>
  </si>
  <si>
    <t>Asset Assumptions</t>
  </si>
  <si>
    <t>Income Assumptions</t>
  </si>
  <si>
    <t>Grateful Income</t>
  </si>
  <si>
    <t>Level 2 Income</t>
  </si>
  <si>
    <t>Level 3 Income</t>
  </si>
  <si>
    <t>Not a forecast but a historical view</t>
  </si>
  <si>
    <t>% of Real Net Worth and % of Real Income</t>
  </si>
  <si>
    <t>Real Income</t>
  </si>
  <si>
    <t xml:space="preserve">What your company is paying of personal legally deductable expenses for while you own it, </t>
  </si>
  <si>
    <r>
      <rPr>
        <b/>
        <sz val="16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arnings </t>
    </r>
    <r>
      <rPr>
        <b/>
        <sz val="16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efore </t>
    </r>
    <r>
      <rPr>
        <b/>
        <sz val="16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nterest, </t>
    </r>
    <r>
      <rPr>
        <b/>
        <sz val="16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axes, </t>
    </r>
    <r>
      <rPr>
        <b/>
        <sz val="16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epreciation, and </t>
    </r>
    <r>
      <rPr>
        <b/>
        <sz val="16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mortization</t>
    </r>
  </si>
  <si>
    <t>Vitality Income</t>
  </si>
  <si>
    <t>10 -20 hour rule</t>
  </si>
  <si>
    <t>If you are working these number of hours per month it is considered PRI Income</t>
  </si>
  <si>
    <t>Write down your assumptions so the next time you will know how you calculated the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</si>
</sst>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4"/>
      <color theme="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/>
    <xf numFmtId="164" fontId="0" fillId="2" borderId="3" xfId="1" applyNumberFormat="1" applyFont="1" applyFill="1" applyBorder="1"/>
    <xf numFmtId="9" fontId="0" fillId="2" borderId="3" xfId="2" applyFont="1" applyFill="1" applyBorder="1"/>
    <xf numFmtId="0" fontId="2" fillId="0" borderId="0" xfId="0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0" fontId="2" fillId="2" borderId="0" xfId="0" applyFont="1" applyFill="1" applyAlignment="1">
      <alignment horizontal="right"/>
    </xf>
    <xf numFmtId="165" fontId="0" fillId="2" borderId="0" xfId="2" applyNumberFormat="1" applyFont="1" applyFill="1"/>
    <xf numFmtId="9" fontId="0" fillId="2" borderId="0" xfId="2" applyFont="1" applyFill="1"/>
    <xf numFmtId="165" fontId="0" fillId="0" borderId="0" xfId="2" applyNumberFormat="1" applyFont="1"/>
    <xf numFmtId="0" fontId="2" fillId="2" borderId="1" xfId="0" applyFont="1" applyFill="1" applyBorder="1" applyAlignment="1">
      <alignment wrapText="1"/>
    </xf>
    <xf numFmtId="164" fontId="0" fillId="2" borderId="1" xfId="1" applyNumberFormat="1" applyFont="1" applyFill="1" applyBorder="1"/>
    <xf numFmtId="9" fontId="0" fillId="2" borderId="1" xfId="2" applyFont="1" applyFill="1" applyBorder="1"/>
    <xf numFmtId="0" fontId="0" fillId="0" borderId="4" xfId="0" applyBorder="1" applyAlignment="1">
      <alignment wrapText="1"/>
    </xf>
    <xf numFmtId="164" fontId="0" fillId="0" borderId="4" xfId="1" applyNumberFormat="1" applyFont="1" applyBorder="1"/>
    <xf numFmtId="9" fontId="0" fillId="0" borderId="4" xfId="2" applyFont="1" applyBorder="1"/>
    <xf numFmtId="0" fontId="0" fillId="0" borderId="0" xfId="0" applyAlignment="1">
      <alignment wrapText="1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165" fontId="0" fillId="2" borderId="3" xfId="2" applyNumberFormat="1" applyFont="1" applyFill="1" applyBorder="1"/>
    <xf numFmtId="0" fontId="2" fillId="2" borderId="2" xfId="0" applyFont="1" applyFill="1" applyBorder="1" applyAlignment="1">
      <alignment wrapText="1"/>
    </xf>
    <xf numFmtId="0" fontId="0" fillId="2" borderId="3" xfId="0" applyFill="1" applyBorder="1"/>
    <xf numFmtId="166" fontId="0" fillId="2" borderId="3" xfId="1" applyNumberFormat="1" applyFont="1" applyFill="1" applyBorder="1"/>
    <xf numFmtId="0" fontId="0" fillId="3" borderId="5" xfId="0" applyFill="1" applyBorder="1"/>
    <xf numFmtId="164" fontId="5" fillId="3" borderId="5" xfId="1" applyNumberFormat="1" applyFont="1" applyFill="1" applyBorder="1"/>
    <xf numFmtId="9" fontId="5" fillId="3" borderId="5" xfId="2" applyFont="1" applyFill="1" applyBorder="1"/>
    <xf numFmtId="0" fontId="5" fillId="3" borderId="5" xfId="0" applyFont="1" applyFill="1" applyBorder="1"/>
    <xf numFmtId="165" fontId="5" fillId="3" borderId="5" xfId="2" applyNumberFormat="1" applyFont="1" applyFill="1" applyBorder="1"/>
    <xf numFmtId="0" fontId="6" fillId="3" borderId="5" xfId="0" applyFont="1" applyFill="1" applyBorder="1"/>
    <xf numFmtId="0" fontId="6" fillId="3" borderId="5" xfId="0" applyFont="1" applyFill="1" applyBorder="1" applyAlignment="1">
      <alignment horizontal="center"/>
    </xf>
    <xf numFmtId="1" fontId="6" fillId="3" borderId="5" xfId="1" applyNumberFormat="1" applyFont="1" applyFill="1" applyBorder="1" applyAlignment="1">
      <alignment horizontal="center"/>
    </xf>
    <xf numFmtId="164" fontId="6" fillId="3" borderId="5" xfId="1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5" xfId="0" applyFont="1" applyFill="1" applyBorder="1"/>
    <xf numFmtId="0" fontId="6" fillId="3" borderId="5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6" fontId="0" fillId="0" borderId="0" xfId="0" applyNumberFormat="1"/>
    <xf numFmtId="14" fontId="0" fillId="0" borderId="0" xfId="0" applyNumberFormat="1"/>
    <xf numFmtId="3" fontId="0" fillId="0" borderId="0" xfId="0" applyNumberFormat="1"/>
    <xf numFmtId="164" fontId="5" fillId="4" borderId="5" xfId="1" applyNumberFormat="1" applyFont="1" applyFill="1" applyBorder="1"/>
    <xf numFmtId="0" fontId="6" fillId="4" borderId="5" xfId="0" applyFont="1" applyFill="1" applyBorder="1" applyAlignment="1">
      <alignment wrapText="1"/>
    </xf>
    <xf numFmtId="0" fontId="7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9" fillId="4" borderId="5" xfId="0" applyFont="1" applyFill="1" applyBorder="1"/>
    <xf numFmtId="166" fontId="5" fillId="4" borderId="5" xfId="1" applyNumberFormat="1" applyFont="1" applyFill="1" applyBorder="1"/>
    <xf numFmtId="9" fontId="5" fillId="4" borderId="5" xfId="2" applyFont="1" applyFill="1" applyBorder="1"/>
    <xf numFmtId="2" fontId="5" fillId="4" borderId="5" xfId="1" applyNumberFormat="1" applyFont="1" applyFill="1" applyBorder="1"/>
    <xf numFmtId="0" fontId="0" fillId="5" borderId="0" xfId="0" applyFill="1"/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wrapText="1"/>
    </xf>
    <xf numFmtId="164" fontId="0" fillId="5" borderId="0" xfId="1" applyNumberFormat="1" applyFont="1" applyFill="1"/>
    <xf numFmtId="9" fontId="0" fillId="5" borderId="0" xfId="2" applyFont="1" applyFill="1"/>
    <xf numFmtId="0" fontId="0" fillId="0" borderId="6" xfId="0" applyBorder="1"/>
    <xf numFmtId="0" fontId="12" fillId="0" borderId="0" xfId="0" applyFont="1" applyAlignment="1">
      <alignment vertical="center"/>
    </xf>
    <xf numFmtId="0" fontId="12" fillId="0" borderId="0" xfId="0" applyFont="1"/>
    <xf numFmtId="0" fontId="11" fillId="0" borderId="6" xfId="0" applyFont="1" applyBorder="1" applyAlignment="1">
      <alignment horizontal="center"/>
    </xf>
    <xf numFmtId="0" fontId="13" fillId="0" borderId="0" xfId="3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Net Worth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Sheet1!$E$1:$F$1</c:f>
              <c:strCache>
                <c:ptCount val="2"/>
                <c:pt idx="0">
                  <c:v>Last Period</c:v>
                </c:pt>
                <c:pt idx="1">
                  <c:v>This Period</c:v>
                </c:pt>
              </c:strCache>
            </c:strRef>
          </c:cat>
          <c:val>
            <c:numRef>
              <c:f>Sheet1!$E$2:$F$2</c:f>
              <c:numCache>
                <c:formatCode>_("$"* #,##0_);_("$"* \(#,##0\);_("$"* "-"??_);_(@_)</c:formatCode>
                <c:ptCount val="2"/>
                <c:pt idx="0">
                  <c:v>12000000</c:v>
                </c:pt>
                <c:pt idx="1">
                  <c:v>12500000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29-4061-AD52-572AF489E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01408"/>
        <c:axId val="53603328"/>
      </c:barChart>
      <c:catAx>
        <c:axId val="5360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3328"/>
        <c:crosses val="autoZero"/>
        <c:auto val="1"/>
        <c:lblAlgn val="ctr"/>
        <c:lblOffset val="100"/>
        <c:noMultiLvlLbl val="0"/>
      </c:catAx>
      <c:valAx>
        <c:axId val="5360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Sheet1!$E$4:$E$8</c:f>
              <c:numCache>
                <c:formatCode>_("$"* #,##0_);_("$"* \(#,##0\);_("$"* "-"??_);_(@_)</c:formatCode>
                <c:ptCount val="5"/>
                <c:pt idx="0">
                  <c:v>900000</c:v>
                </c:pt>
                <c:pt idx="1">
                  <c:v>200000</c:v>
                </c:pt>
                <c:pt idx="2">
                  <c:v>50000</c:v>
                </c:pt>
                <c:pt idx="4">
                  <c:v>1150000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D3-41DA-9725-99FB87857CA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Sheet1!$F$4:$F$8</c:f>
              <c:numCache>
                <c:formatCode>_("$"* #,##0_);_("$"* \(#,##0\);_("$"* "-"??_);_(@_)</c:formatCode>
                <c:ptCount val="5"/>
                <c:pt idx="0">
                  <c:v>1000000</c:v>
                </c:pt>
                <c:pt idx="1">
                  <c:v>200000</c:v>
                </c:pt>
                <c:pt idx="2">
                  <c:v>85500</c:v>
                </c:pt>
                <c:pt idx="4">
                  <c:v>1285500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D3-41DA-9725-99FB87857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217216"/>
        <c:axId val="60675584"/>
      </c:barChart>
      <c:catAx>
        <c:axId val="6021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584"/>
        <c:crosses val="autoZero"/>
        <c:auto val="1"/>
        <c:lblAlgn val="ctr"/>
        <c:lblOffset val="100"/>
        <c:noMultiLvlLbl val="0"/>
      </c:catAx>
      <c:valAx>
        <c:axId val="6067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 Score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R-Score (strict)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Sheet1!$B$11:$F$11</c:f>
              <c:numCache>
                <c:formatCode>0.0%</c:formatCode>
                <c:ptCount val="2"/>
                <c:pt idx="0">
                  <c:v>4.1666666666666666E-3</c:v>
                </c:pt>
                <c:pt idx="1">
                  <c:v>6.8399999999999997E-3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F4-45AD-95D6-5B94E3252E51}"/>
            </c:ext>
          </c:extLst>
        </c:ser>
        <c:ser>
          <c:idx val="2"/>
          <c:order val="1"/>
          <c:tx>
            <c:strRef>
              <c:f>Sheet1!$A$13</c:f>
              <c:strCache>
                <c:ptCount val="1"/>
                <c:pt idx="0">
                  <c:v>R-Score (loose)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Sheet1!$B$13:$F$13</c:f>
              <c:numCache>
                <c:formatCode>0.0%</c:formatCode>
                <c:ptCount val="2"/>
                <c:pt idx="0">
                  <c:v>2.0833333333333332E-2</c:v>
                </c:pt>
                <c:pt idx="1">
                  <c:v>2.2839999999999999E-2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F4-45AD-95D6-5B94E3252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713536"/>
        <c:axId val="537153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Sheet1!$A$12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Sheet1!$B$12:$F$12</c15:sqref>
                        </c15:formulaRef>
                      </c:ext>
                    </c:extLst>
                    <c:numCache>
                      <c:formatCode>0.0%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7F4-45AD-95D6-5B94E3252E51}"/>
                  </c:ext>
                </c:extLst>
              </c15:ser>
            </c15:filteredBarSeries>
          </c:ext>
        </c:extLst>
      </c:barChart>
      <c:catAx>
        <c:axId val="5371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15328"/>
        <c:crosses val="autoZero"/>
        <c:auto val="1"/>
        <c:lblAlgn val="ctr"/>
        <c:lblOffset val="100"/>
        <c:noMultiLvlLbl val="0"/>
      </c:catAx>
      <c:valAx>
        <c:axId val="5371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1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133350</xdr:rowOff>
    </xdr:from>
    <xdr:to>
      <xdr:col>14</xdr:col>
      <xdr:colOff>342900</xdr:colOff>
      <xdr:row>7</xdr:row>
      <xdr:rowOff>304800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428625</xdr:colOff>
      <xdr:row>0</xdr:row>
      <xdr:rowOff>114300</xdr:rowOff>
    </xdr:from>
    <xdr:to>
      <xdr:col>21</xdr:col>
      <xdr:colOff>200025</xdr:colOff>
      <xdr:row>7</xdr:row>
      <xdr:rowOff>285750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552450</xdr:colOff>
      <xdr:row>8</xdr:row>
      <xdr:rowOff>133350</xdr:rowOff>
    </xdr:from>
    <xdr:to>
      <xdr:col>14</xdr:col>
      <xdr:colOff>323850</xdr:colOff>
      <xdr:row>16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vestopedia.com/terms/e/ebitda.as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130" zoomScaleNormal="130" workbookViewId="0">
      <selection activeCell="D12" sqref="D12"/>
    </sheetView>
  </sheetViews>
  <sheetFormatPr defaultRowHeight="15" x14ac:dyDescent="0.25"/>
  <cols>
    <col min="1" max="1" width="17.28515625" customWidth="1"/>
    <col min="2" max="2" width="3.42578125" customWidth="1"/>
    <col min="3" max="3" width="15.42578125" customWidth="1"/>
    <col min="4" max="4" width="31.42578125" customWidth="1"/>
    <col min="5" max="5" width="13.85546875" customWidth="1"/>
    <col min="6" max="6" width="15.140625" customWidth="1"/>
  </cols>
  <sheetData>
    <row r="1" spans="1:7" ht="15.75" thickBot="1" x14ac:dyDescent="0.3">
      <c r="A1" s="1"/>
      <c r="B1" s="2" t="s">
        <v>0</v>
      </c>
      <c r="C1" s="2" t="s">
        <v>1</v>
      </c>
      <c r="D1" s="1"/>
      <c r="E1" s="3" t="s">
        <v>2</v>
      </c>
      <c r="F1" s="4" t="s">
        <v>3</v>
      </c>
      <c r="G1" s="2" t="s">
        <v>4</v>
      </c>
    </row>
    <row r="2" spans="1:7" ht="15.75" thickBot="1" x14ac:dyDescent="0.3">
      <c r="A2" s="1" t="s">
        <v>5</v>
      </c>
      <c r="B2" s="5">
        <v>1</v>
      </c>
      <c r="C2" s="6" t="s">
        <v>6</v>
      </c>
      <c r="D2" s="7" t="s">
        <v>7</v>
      </c>
      <c r="E2" s="8">
        <v>7000000</v>
      </c>
      <c r="F2" s="8">
        <v>7500000</v>
      </c>
      <c r="G2" s="9">
        <f>(F2-E2)/E2</f>
        <v>7.1428571428571425E-2</v>
      </c>
    </row>
    <row r="3" spans="1:7" x14ac:dyDescent="0.25">
      <c r="A3" s="1"/>
      <c r="B3" s="5">
        <v>2</v>
      </c>
      <c r="C3" s="6" t="s">
        <v>6</v>
      </c>
      <c r="D3" s="10" t="s">
        <v>8</v>
      </c>
      <c r="E3" s="11">
        <v>1500000</v>
      </c>
      <c r="F3" s="11">
        <v>1500000</v>
      </c>
      <c r="G3" s="12">
        <f>(F3-E3)/E3</f>
        <v>0</v>
      </c>
    </row>
    <row r="4" spans="1:7" x14ac:dyDescent="0.25">
      <c r="A4" s="1"/>
      <c r="B4" s="5">
        <v>3</v>
      </c>
      <c r="C4" s="2" t="s">
        <v>9</v>
      </c>
      <c r="D4" s="13" t="s">
        <v>10</v>
      </c>
      <c r="E4" s="14">
        <f>E3/E2</f>
        <v>0.21428571428571427</v>
      </c>
      <c r="F4" s="14">
        <f>F3/F2</f>
        <v>0.2</v>
      </c>
      <c r="G4" s="15">
        <f>(F4-E4)/E4</f>
        <v>-6.6666666666666569E-2</v>
      </c>
    </row>
    <row r="5" spans="1:7" x14ac:dyDescent="0.25">
      <c r="A5" s="1"/>
      <c r="B5" s="5">
        <v>4</v>
      </c>
      <c r="C5" s="2" t="s">
        <v>11</v>
      </c>
      <c r="D5" s="10" t="s">
        <v>12</v>
      </c>
      <c r="E5" s="16">
        <f>E11/E3</f>
        <v>3.3333333333333333E-2</v>
      </c>
      <c r="F5" s="16">
        <f>F11/F3</f>
        <v>5.7000000000000002E-2</v>
      </c>
      <c r="G5" s="12">
        <f>(F5-E5)/E5</f>
        <v>0.71000000000000008</v>
      </c>
    </row>
    <row r="6" spans="1:7" x14ac:dyDescent="0.25">
      <c r="B6" s="5"/>
      <c r="C6" s="5"/>
      <c r="E6" s="11"/>
      <c r="F6" s="11"/>
      <c r="G6" s="12"/>
    </row>
    <row r="7" spans="1:7" x14ac:dyDescent="0.25">
      <c r="A7" s="1" t="s">
        <v>13</v>
      </c>
      <c r="B7" s="5">
        <v>5</v>
      </c>
      <c r="C7" s="6" t="s">
        <v>6</v>
      </c>
      <c r="D7" t="s">
        <v>14</v>
      </c>
      <c r="E7" s="11">
        <v>900000</v>
      </c>
      <c r="F7" s="11">
        <v>1000000</v>
      </c>
      <c r="G7" s="12">
        <f t="shared" ref="G7" si="0">(F7-E7)/E7</f>
        <v>0.1111111111111111</v>
      </c>
    </row>
    <row r="8" spans="1:7" x14ac:dyDescent="0.25">
      <c r="B8" s="5"/>
      <c r="C8" s="5"/>
      <c r="E8" s="11"/>
      <c r="F8" s="11"/>
      <c r="G8" s="12"/>
    </row>
    <row r="9" spans="1:7" x14ac:dyDescent="0.25">
      <c r="B9" s="5">
        <v>6</v>
      </c>
      <c r="C9" s="6" t="s">
        <v>6</v>
      </c>
      <c r="D9" t="s">
        <v>57</v>
      </c>
      <c r="E9" s="11">
        <v>0</v>
      </c>
      <c r="F9" s="11">
        <v>0</v>
      </c>
      <c r="G9" s="12" t="e">
        <f t="shared" ref="G9:G13" si="1">(F9-E9)/E9</f>
        <v>#DIV/0!</v>
      </c>
    </row>
    <row r="10" spans="1:7" x14ac:dyDescent="0.25">
      <c r="B10" s="5"/>
      <c r="C10" s="6"/>
      <c r="E10" s="11"/>
      <c r="F10" s="11"/>
      <c r="G10" s="12"/>
    </row>
    <row r="11" spans="1:7" ht="39.75" thickBot="1" x14ac:dyDescent="0.3">
      <c r="B11" s="5">
        <v>7</v>
      </c>
      <c r="C11" s="6" t="s">
        <v>6</v>
      </c>
      <c r="D11" s="17" t="s">
        <v>58</v>
      </c>
      <c r="E11" s="18">
        <v>50000</v>
      </c>
      <c r="F11" s="18">
        <v>85500</v>
      </c>
      <c r="G11" s="19">
        <f t="shared" si="1"/>
        <v>0.71</v>
      </c>
    </row>
    <row r="12" spans="1:7" ht="15.75" thickBot="1" x14ac:dyDescent="0.3">
      <c r="B12" s="5"/>
      <c r="C12" s="5"/>
      <c r="D12" s="20"/>
      <c r="E12" s="21"/>
      <c r="F12" s="21"/>
      <c r="G12" s="22"/>
    </row>
    <row r="13" spans="1:7" ht="15.75" thickTop="1" x14ac:dyDescent="0.25">
      <c r="B13" s="5">
        <v>8</v>
      </c>
      <c r="C13" s="2" t="s">
        <v>15</v>
      </c>
      <c r="D13" s="23" t="s">
        <v>16</v>
      </c>
      <c r="E13" s="11"/>
      <c r="F13" s="11"/>
      <c r="G13" s="12" t="e">
        <f t="shared" si="1"/>
        <v>#DIV/0!</v>
      </c>
    </row>
    <row r="14" spans="1:7" x14ac:dyDescent="0.25">
      <c r="B14" s="5"/>
      <c r="C14" s="5"/>
      <c r="E14" s="11"/>
      <c r="F14" s="11"/>
    </row>
    <row r="15" spans="1:7" ht="30" x14ac:dyDescent="0.25">
      <c r="A15" s="1" t="s">
        <v>17</v>
      </c>
      <c r="B15" s="5">
        <v>9</v>
      </c>
      <c r="C15" s="6" t="s">
        <v>6</v>
      </c>
      <c r="D15" s="23" t="s">
        <v>59</v>
      </c>
      <c r="E15" s="11">
        <v>300000</v>
      </c>
      <c r="F15" s="11">
        <v>330000</v>
      </c>
      <c r="G15" s="12">
        <f>(F15-E15)/E15</f>
        <v>0.1</v>
      </c>
    </row>
    <row r="16" spans="1:7" x14ac:dyDescent="0.25">
      <c r="A16" s="1"/>
      <c r="B16" s="5">
        <v>10</v>
      </c>
      <c r="C16" s="6"/>
      <c r="D16" s="23" t="s">
        <v>60</v>
      </c>
      <c r="E16" s="11">
        <v>75000</v>
      </c>
      <c r="F16" s="11">
        <v>65000</v>
      </c>
      <c r="G16" s="12">
        <f>(F16-E16)/E16</f>
        <v>-0.13333333333333333</v>
      </c>
    </row>
    <row r="17" spans="1:7" s="56" customFormat="1" x14ac:dyDescent="0.25">
      <c r="B17" s="57">
        <v>11</v>
      </c>
      <c r="C17" s="57" t="s">
        <v>61</v>
      </c>
      <c r="D17" s="58" t="s">
        <v>18</v>
      </c>
      <c r="E17" s="59">
        <f>E15+E16</f>
        <v>375000</v>
      </c>
      <c r="F17" s="59">
        <f>F15+F16</f>
        <v>395000</v>
      </c>
      <c r="G17" s="60">
        <f>(F17-E17)/E17</f>
        <v>5.3333333333333337E-2</v>
      </c>
    </row>
    <row r="18" spans="1:7" ht="15.75" thickBot="1" x14ac:dyDescent="0.3">
      <c r="B18" s="5"/>
      <c r="C18" s="2"/>
      <c r="E18" s="11"/>
      <c r="F18" s="11"/>
    </row>
    <row r="19" spans="1:7" ht="15.75" thickBot="1" x14ac:dyDescent="0.3">
      <c r="A19" s="7" t="s">
        <v>19</v>
      </c>
      <c r="B19" s="24">
        <v>12</v>
      </c>
      <c r="C19" s="25" t="s">
        <v>20</v>
      </c>
      <c r="D19" s="26" t="s">
        <v>21</v>
      </c>
      <c r="E19" s="27">
        <f>E11/E2</f>
        <v>7.1428571428571426E-3</v>
      </c>
      <c r="F19" s="27">
        <f>F11/F2</f>
        <v>1.14E-2</v>
      </c>
      <c r="G19" s="9">
        <f>(F19-E19)/E19</f>
        <v>0.59600000000000009</v>
      </c>
    </row>
    <row r="20" spans="1:7" x14ac:dyDescent="0.25">
      <c r="A20" s="1"/>
      <c r="B20" s="5"/>
      <c r="C20" s="2"/>
      <c r="E20" s="16"/>
      <c r="F20" s="16"/>
      <c r="G20" s="12"/>
    </row>
    <row r="21" spans="1:7" x14ac:dyDescent="0.25">
      <c r="A21" s="1" t="s">
        <v>22</v>
      </c>
      <c r="B21" s="5">
        <v>13</v>
      </c>
      <c r="C21" s="2" t="s">
        <v>23</v>
      </c>
      <c r="D21" t="s">
        <v>24</v>
      </c>
      <c r="E21" s="16">
        <f>(E9+E11)/E2</f>
        <v>7.1428571428571426E-3</v>
      </c>
      <c r="F21" s="16">
        <f>(F9+F11)/F2</f>
        <v>1.14E-2</v>
      </c>
      <c r="G21" s="12">
        <f>(F21-E21)/E21</f>
        <v>0.59600000000000009</v>
      </c>
    </row>
    <row r="22" spans="1:7" ht="15.75" thickBot="1" x14ac:dyDescent="0.3">
      <c r="B22" s="5"/>
      <c r="C22" s="2"/>
      <c r="E22" s="11"/>
      <c r="F22" s="11"/>
    </row>
    <row r="23" spans="1:7" ht="27" thickBot="1" x14ac:dyDescent="0.3">
      <c r="A23" s="28" t="s">
        <v>25</v>
      </c>
      <c r="B23" s="24">
        <v>14</v>
      </c>
      <c r="C23" s="25" t="s">
        <v>26</v>
      </c>
      <c r="D23" s="29"/>
      <c r="E23" s="30">
        <f>E11/E17</f>
        <v>0.13333333333333333</v>
      </c>
      <c r="F23" s="30">
        <f>F11/F17</f>
        <v>0.21645569620253163</v>
      </c>
      <c r="G23" s="9">
        <f>(F23-E23)/E23</f>
        <v>0.62341772151898722</v>
      </c>
    </row>
    <row r="24" spans="1:7" x14ac:dyDescent="0.25">
      <c r="B24" s="5"/>
      <c r="C24" s="2"/>
      <c r="E24" s="11"/>
      <c r="F24" s="11"/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D2" sqref="D2"/>
    </sheetView>
  </sheetViews>
  <sheetFormatPr defaultRowHeight="15" x14ac:dyDescent="0.25"/>
  <cols>
    <col min="1" max="1" width="20.28515625" customWidth="1"/>
    <col min="2" max="2" width="4" customWidth="1"/>
    <col min="3" max="3" width="17.7109375" customWidth="1"/>
    <col min="4" max="4" width="26.5703125" customWidth="1"/>
    <col min="5" max="5" width="16.42578125" customWidth="1"/>
    <col min="6" max="6" width="18" customWidth="1"/>
    <col min="7" max="7" width="9.5703125" customWidth="1"/>
  </cols>
  <sheetData>
    <row r="1" spans="1:8" ht="18" x14ac:dyDescent="0.25">
      <c r="A1" s="36"/>
      <c r="B1" s="37" t="s">
        <v>0</v>
      </c>
      <c r="C1" s="37" t="s">
        <v>1</v>
      </c>
      <c r="D1" s="36"/>
      <c r="E1" s="38" t="s">
        <v>2</v>
      </c>
      <c r="F1" s="39" t="s">
        <v>3</v>
      </c>
      <c r="G1" s="37" t="s">
        <v>27</v>
      </c>
      <c r="H1" s="31"/>
    </row>
    <row r="2" spans="1:8" ht="18.75" x14ac:dyDescent="0.3">
      <c r="A2" s="36" t="s">
        <v>5</v>
      </c>
      <c r="B2" s="40">
        <v>1</v>
      </c>
      <c r="C2" s="41" t="s">
        <v>6</v>
      </c>
      <c r="D2" s="36" t="s">
        <v>7</v>
      </c>
      <c r="E2" s="32">
        <v>12000000</v>
      </c>
      <c r="F2" s="32">
        <v>12500000</v>
      </c>
      <c r="G2" s="33">
        <f>(F2-E2)/E2</f>
        <v>4.1666666666666664E-2</v>
      </c>
      <c r="H2" s="31"/>
    </row>
    <row r="3" spans="1:8" ht="18.75" x14ac:dyDescent="0.3">
      <c r="A3" s="42"/>
      <c r="B3" s="40"/>
      <c r="C3" s="40"/>
      <c r="D3" s="42"/>
      <c r="E3" s="32"/>
      <c r="F3" s="32"/>
      <c r="G3" s="33"/>
      <c r="H3" s="31"/>
    </row>
    <row r="4" spans="1:8" ht="18.75" x14ac:dyDescent="0.3">
      <c r="A4" s="36" t="s">
        <v>13</v>
      </c>
      <c r="B4" s="40">
        <v>2</v>
      </c>
      <c r="C4" s="41" t="s">
        <v>6</v>
      </c>
      <c r="D4" s="42" t="s">
        <v>14</v>
      </c>
      <c r="E4" s="32">
        <v>900000</v>
      </c>
      <c r="F4" s="32">
        <v>1000000</v>
      </c>
      <c r="G4" s="33">
        <f>(F4-E4)/E4</f>
        <v>0.1111111111111111</v>
      </c>
      <c r="H4" s="31"/>
    </row>
    <row r="5" spans="1:8" ht="18.75" x14ac:dyDescent="0.3">
      <c r="A5" s="42"/>
      <c r="B5" s="40">
        <v>3</v>
      </c>
      <c r="C5" s="41" t="s">
        <v>6</v>
      </c>
      <c r="D5" s="42" t="s">
        <v>29</v>
      </c>
      <c r="E5" s="32">
        <v>200000</v>
      </c>
      <c r="F5" s="32">
        <v>200000</v>
      </c>
      <c r="G5" s="33">
        <f>(F5-E5)/E5</f>
        <v>0</v>
      </c>
      <c r="H5" s="31"/>
    </row>
    <row r="6" spans="1:8" ht="36.75" x14ac:dyDescent="0.3">
      <c r="A6" s="42"/>
      <c r="B6" s="40">
        <v>4</v>
      </c>
      <c r="C6" s="41" t="s">
        <v>6</v>
      </c>
      <c r="D6" s="43" t="s">
        <v>28</v>
      </c>
      <c r="E6" s="32">
        <v>50000</v>
      </c>
      <c r="F6" s="48">
        <v>85500</v>
      </c>
      <c r="G6" s="33">
        <f>(F6-E6)/E6</f>
        <v>0.71</v>
      </c>
      <c r="H6" s="31"/>
    </row>
    <row r="7" spans="1:8" ht="18.75" x14ac:dyDescent="0.3">
      <c r="A7" s="42"/>
      <c r="B7" s="40"/>
      <c r="C7" s="40"/>
      <c r="D7" s="44"/>
      <c r="E7" s="32"/>
      <c r="F7" s="32"/>
      <c r="G7" s="33"/>
      <c r="H7" s="31"/>
    </row>
    <row r="8" spans="1:8" ht="18.75" x14ac:dyDescent="0.3">
      <c r="A8" s="42"/>
      <c r="B8" s="40">
        <v>5</v>
      </c>
      <c r="C8" s="37" t="s">
        <v>30</v>
      </c>
      <c r="D8" s="44" t="s">
        <v>16</v>
      </c>
      <c r="E8" s="32">
        <f>E4+E5+E6</f>
        <v>1150000</v>
      </c>
      <c r="F8" s="32">
        <f>F4+F5+F6</f>
        <v>1285500</v>
      </c>
      <c r="G8" s="33"/>
      <c r="H8" s="31"/>
    </row>
    <row r="9" spans="1:8" ht="18.75" x14ac:dyDescent="0.3">
      <c r="A9" s="36" t="s">
        <v>17</v>
      </c>
      <c r="B9" s="40">
        <v>6</v>
      </c>
      <c r="C9" s="41" t="s">
        <v>6</v>
      </c>
      <c r="D9" s="44" t="s">
        <v>31</v>
      </c>
      <c r="E9" s="32">
        <v>320000</v>
      </c>
      <c r="F9" s="48">
        <v>342000</v>
      </c>
      <c r="G9" s="33">
        <f>(F9-E9)/E9</f>
        <v>6.8750000000000006E-2</v>
      </c>
      <c r="H9" s="31"/>
    </row>
    <row r="10" spans="1:8" ht="18.75" x14ac:dyDescent="0.3">
      <c r="A10" s="42"/>
      <c r="B10" s="40"/>
      <c r="C10" s="37"/>
      <c r="D10" s="42"/>
      <c r="E10" s="32"/>
      <c r="F10" s="32"/>
      <c r="G10" s="34"/>
      <c r="H10" s="31"/>
    </row>
    <row r="11" spans="1:8" ht="18.75" x14ac:dyDescent="0.3">
      <c r="A11" s="36" t="s">
        <v>19</v>
      </c>
      <c r="B11" s="40">
        <v>7</v>
      </c>
      <c r="C11" s="37" t="s">
        <v>32</v>
      </c>
      <c r="D11" s="36" t="s">
        <v>21</v>
      </c>
      <c r="E11" s="35">
        <f>E6/E2</f>
        <v>4.1666666666666666E-3</v>
      </c>
      <c r="F11" s="35">
        <f>F6/F2</f>
        <v>6.8399999999999997E-3</v>
      </c>
      <c r="G11" s="33">
        <f>(F11-E11)/E11</f>
        <v>0.64159999999999995</v>
      </c>
      <c r="H11" s="31"/>
    </row>
    <row r="12" spans="1:8" ht="18.75" x14ac:dyDescent="0.3">
      <c r="A12" s="36"/>
      <c r="B12" s="40"/>
      <c r="C12" s="37"/>
      <c r="D12" s="42"/>
      <c r="E12" s="35"/>
      <c r="F12" s="35"/>
      <c r="G12" s="33"/>
      <c r="H12" s="31"/>
    </row>
    <row r="13" spans="1:8" ht="18.75" x14ac:dyDescent="0.3">
      <c r="A13" s="36" t="s">
        <v>22</v>
      </c>
      <c r="B13" s="40">
        <v>8</v>
      </c>
      <c r="C13" s="37" t="s">
        <v>33</v>
      </c>
      <c r="D13" s="42" t="s">
        <v>24</v>
      </c>
      <c r="E13" s="35">
        <f>(E5+E6)/E2</f>
        <v>2.0833333333333332E-2</v>
      </c>
      <c r="F13" s="35">
        <f>(F5+F6)/F2</f>
        <v>2.2839999999999999E-2</v>
      </c>
      <c r="G13" s="33">
        <f>(F13-E13)/E13</f>
        <v>9.6320000000000017E-2</v>
      </c>
      <c r="H13" s="31"/>
    </row>
    <row r="14" spans="1:8" ht="18.75" x14ac:dyDescent="0.3">
      <c r="A14" s="42"/>
      <c r="B14" s="40"/>
      <c r="C14" s="37"/>
      <c r="D14" s="42"/>
      <c r="E14" s="32"/>
      <c r="F14" s="32"/>
      <c r="G14" s="34"/>
      <c r="H14" s="31"/>
    </row>
    <row r="15" spans="1:8" ht="36.75" x14ac:dyDescent="0.3">
      <c r="A15" s="49" t="s">
        <v>25</v>
      </c>
      <c r="B15" s="50">
        <v>9</v>
      </c>
      <c r="C15" s="51" t="s">
        <v>34</v>
      </c>
      <c r="D15" s="52"/>
      <c r="E15" s="53">
        <f>E6/E9</f>
        <v>0.15625</v>
      </c>
      <c r="F15" s="55">
        <f>F6/F9</f>
        <v>0.25</v>
      </c>
      <c r="G15" s="54">
        <f>(F15-E15)/E15</f>
        <v>0.6</v>
      </c>
      <c r="H15" s="3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"/>
  <sheetViews>
    <sheetView zoomScale="170" zoomScaleNormal="170" workbookViewId="0">
      <selection activeCell="A3" sqref="A3"/>
    </sheetView>
  </sheetViews>
  <sheetFormatPr defaultRowHeight="15" x14ac:dyDescent="0.25"/>
  <cols>
    <col min="1" max="1" width="31.7109375" customWidth="1"/>
    <col min="2" max="2" width="12.7109375" customWidth="1"/>
    <col min="3" max="3" width="12.85546875" customWidth="1"/>
    <col min="4" max="4" width="10.7109375" customWidth="1"/>
    <col min="5" max="5" width="80.5703125" customWidth="1"/>
    <col min="6" max="6" width="30" customWidth="1"/>
  </cols>
  <sheetData>
    <row r="1" spans="1:6" x14ac:dyDescent="0.25">
      <c r="A1" t="s">
        <v>49</v>
      </c>
      <c r="B1" s="46">
        <v>43652</v>
      </c>
      <c r="C1" s="46">
        <v>43829</v>
      </c>
      <c r="D1" s="46">
        <v>43983</v>
      </c>
      <c r="E1" t="s">
        <v>35</v>
      </c>
    </row>
    <row r="2" spans="1:6" x14ac:dyDescent="0.25">
      <c r="F2" t="s">
        <v>45</v>
      </c>
    </row>
    <row r="3" spans="1:6" x14ac:dyDescent="0.25">
      <c r="A3" t="s">
        <v>46</v>
      </c>
      <c r="B3" t="s">
        <v>40</v>
      </c>
      <c r="C3" t="s">
        <v>40</v>
      </c>
      <c r="E3" t="s">
        <v>50</v>
      </c>
      <c r="F3" t="s">
        <v>47</v>
      </c>
    </row>
    <row r="4" spans="1:6" x14ac:dyDescent="0.25">
      <c r="A4" t="s">
        <v>36</v>
      </c>
      <c r="B4" s="45">
        <v>600000</v>
      </c>
      <c r="C4" s="45">
        <v>450000</v>
      </c>
      <c r="D4" s="45"/>
      <c r="E4" t="s">
        <v>37</v>
      </c>
    </row>
    <row r="5" spans="1:6" x14ac:dyDescent="0.25">
      <c r="A5" t="s">
        <v>38</v>
      </c>
      <c r="B5" t="s">
        <v>41</v>
      </c>
      <c r="C5" t="s">
        <v>41</v>
      </c>
      <c r="E5" t="s">
        <v>51</v>
      </c>
    </row>
    <row r="6" spans="1:6" x14ac:dyDescent="0.25">
      <c r="A6" t="s">
        <v>42</v>
      </c>
      <c r="B6" t="s">
        <v>44</v>
      </c>
      <c r="C6" s="45">
        <v>300000</v>
      </c>
      <c r="D6" s="45"/>
      <c r="E6" t="s">
        <v>43</v>
      </c>
    </row>
    <row r="7" spans="1:6" x14ac:dyDescent="0.25">
      <c r="A7" t="s">
        <v>39</v>
      </c>
      <c r="B7" s="47">
        <v>1428570</v>
      </c>
      <c r="C7" s="47">
        <v>1428570</v>
      </c>
      <c r="D7" s="47"/>
      <c r="E7" t="s">
        <v>48</v>
      </c>
      <c r="F7" t="s">
        <v>47</v>
      </c>
    </row>
    <row r="8" spans="1:6" x14ac:dyDescent="0.25">
      <c r="A8" t="s">
        <v>56</v>
      </c>
      <c r="B8" s="45">
        <v>5200000</v>
      </c>
      <c r="C8" s="45">
        <v>5241000</v>
      </c>
      <c r="D8" s="45"/>
      <c r="E8" s="61"/>
    </row>
    <row r="9" spans="1:6" x14ac:dyDescent="0.25">
      <c r="A9" t="s">
        <v>52</v>
      </c>
      <c r="B9" t="s">
        <v>53</v>
      </c>
      <c r="C9" t="s">
        <v>54</v>
      </c>
      <c r="E9" t="s">
        <v>55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defaultRowHeight="15.75" x14ac:dyDescent="0.25"/>
  <cols>
    <col min="1" max="1" width="21.85546875" style="63" customWidth="1"/>
    <col min="2" max="2" width="86.140625" style="63" customWidth="1"/>
    <col min="3" max="16384" width="9.140625" style="63"/>
  </cols>
  <sheetData>
    <row r="1" spans="1:2" x14ac:dyDescent="0.25">
      <c r="A1" s="64" t="s">
        <v>63</v>
      </c>
      <c r="B1" s="64" t="s">
        <v>64</v>
      </c>
    </row>
    <row r="2" spans="1:2" ht="21" x14ac:dyDescent="0.25">
      <c r="A2" s="63" t="s">
        <v>62</v>
      </c>
      <c r="B2" s="62" t="s">
        <v>80</v>
      </c>
    </row>
    <row r="3" spans="1:2" x14ac:dyDescent="0.25">
      <c r="B3" s="65" t="s">
        <v>65</v>
      </c>
    </row>
    <row r="4" spans="1:2" x14ac:dyDescent="0.25">
      <c r="B4" s="65"/>
    </row>
    <row r="5" spans="1:2" x14ac:dyDescent="0.25">
      <c r="A5" s="63" t="s">
        <v>66</v>
      </c>
      <c r="B5" s="63" t="s">
        <v>67</v>
      </c>
    </row>
    <row r="7" spans="1:2" x14ac:dyDescent="0.25">
      <c r="A7" s="63" t="s">
        <v>68</v>
      </c>
      <c r="B7" s="63" t="s">
        <v>77</v>
      </c>
    </row>
    <row r="9" spans="1:2" x14ac:dyDescent="0.25">
      <c r="A9" s="63" t="s">
        <v>69</v>
      </c>
      <c r="B9" s="63" t="s">
        <v>77</v>
      </c>
    </row>
    <row r="11" spans="1:2" x14ac:dyDescent="0.25">
      <c r="A11" s="63" t="s">
        <v>78</v>
      </c>
    </row>
    <row r="13" spans="1:2" x14ac:dyDescent="0.25">
      <c r="A13" s="63" t="s">
        <v>70</v>
      </c>
      <c r="B13" s="63" t="s">
        <v>76</v>
      </c>
    </row>
    <row r="15" spans="1:2" x14ac:dyDescent="0.25">
      <c r="A15" s="63" t="s">
        <v>81</v>
      </c>
    </row>
    <row r="17" spans="1:2" x14ac:dyDescent="0.25">
      <c r="A17" s="63" t="s">
        <v>71</v>
      </c>
      <c r="B17" s="63" t="s">
        <v>84</v>
      </c>
    </row>
    <row r="19" spans="1:2" x14ac:dyDescent="0.25">
      <c r="A19" s="63" t="s">
        <v>72</v>
      </c>
      <c r="B19" s="63" t="s">
        <v>84</v>
      </c>
    </row>
    <row r="21" spans="1:2" x14ac:dyDescent="0.25">
      <c r="A21" s="63" t="s">
        <v>73</v>
      </c>
      <c r="B21" s="63" t="s">
        <v>79</v>
      </c>
    </row>
    <row r="23" spans="1:2" x14ac:dyDescent="0.25">
      <c r="A23" s="63" t="s">
        <v>74</v>
      </c>
    </row>
    <row r="25" spans="1:2" x14ac:dyDescent="0.25">
      <c r="A25" s="63" t="s">
        <v>75</v>
      </c>
    </row>
    <row r="27" spans="1:2" x14ac:dyDescent="0.25">
      <c r="A27" s="63" t="s">
        <v>82</v>
      </c>
      <c r="B27" s="63" t="s">
        <v>83</v>
      </c>
    </row>
  </sheetData>
  <hyperlinks>
    <hyperlink ref="B3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M18" sqref="M18"/>
    </sheetView>
  </sheetViews>
  <sheetFormatPr defaultRowHeight="15" x14ac:dyDescent="0.25"/>
  <cols>
    <col min="1" max="1" width="25.7109375" customWidth="1"/>
    <col min="2" max="2" width="0" hidden="1" customWidth="1"/>
    <col min="3" max="3" width="17.140625" hidden="1" customWidth="1"/>
    <col min="4" max="4" width="20.42578125" hidden="1" customWidth="1"/>
    <col min="5" max="5" width="15.42578125" customWidth="1"/>
    <col min="6" max="6" width="15.140625" customWidth="1"/>
  </cols>
  <sheetData>
    <row r="1" spans="1:7" ht="18" x14ac:dyDescent="0.25">
      <c r="A1" s="36"/>
      <c r="B1" s="37" t="s">
        <v>0</v>
      </c>
      <c r="C1" s="37" t="s">
        <v>1</v>
      </c>
      <c r="D1" s="36"/>
      <c r="E1" s="38" t="s">
        <v>2</v>
      </c>
      <c r="F1" s="39" t="s">
        <v>3</v>
      </c>
      <c r="G1" s="37" t="s">
        <v>27</v>
      </c>
    </row>
    <row r="2" spans="1:7" ht="18.75" x14ac:dyDescent="0.3">
      <c r="A2" s="36" t="s">
        <v>5</v>
      </c>
      <c r="B2" s="40">
        <v>1</v>
      </c>
      <c r="C2" s="41" t="s">
        <v>6</v>
      </c>
      <c r="D2" s="36" t="s">
        <v>7</v>
      </c>
      <c r="E2" s="32">
        <v>12000000</v>
      </c>
      <c r="F2" s="32">
        <v>12500000</v>
      </c>
      <c r="G2" s="33">
        <f>(F2-E2)/E2</f>
        <v>4.1666666666666664E-2</v>
      </c>
    </row>
    <row r="3" spans="1:7" ht="18.75" x14ac:dyDescent="0.3">
      <c r="A3" s="42"/>
      <c r="B3" s="40"/>
      <c r="C3" s="40"/>
      <c r="D3" s="42"/>
      <c r="E3" s="32"/>
      <c r="F3" s="32"/>
      <c r="G3" s="33"/>
    </row>
    <row r="4" spans="1:7" ht="18.75" x14ac:dyDescent="0.3">
      <c r="A4" s="36" t="s">
        <v>13</v>
      </c>
      <c r="B4" s="40">
        <v>2</v>
      </c>
      <c r="C4" s="41" t="s">
        <v>6</v>
      </c>
      <c r="D4" s="42" t="s">
        <v>14</v>
      </c>
      <c r="E4" s="32">
        <v>900000</v>
      </c>
      <c r="F4" s="32">
        <v>1000000</v>
      </c>
      <c r="G4" s="33">
        <f>(F4-E4)/E4</f>
        <v>0.1111111111111111</v>
      </c>
    </row>
    <row r="5" spans="1:7" ht="18.75" x14ac:dyDescent="0.3">
      <c r="A5" s="42"/>
      <c r="B5" s="40">
        <v>3</v>
      </c>
      <c r="C5" s="41" t="s">
        <v>6</v>
      </c>
      <c r="D5" s="42" t="s">
        <v>29</v>
      </c>
      <c r="E5" s="32">
        <v>200000</v>
      </c>
      <c r="F5" s="32">
        <v>200000</v>
      </c>
      <c r="G5" s="33">
        <f>(F5-E5)/E5</f>
        <v>0</v>
      </c>
    </row>
    <row r="6" spans="1:7" ht="36.75" x14ac:dyDescent="0.3">
      <c r="A6" s="42"/>
      <c r="B6" s="40">
        <v>4</v>
      </c>
      <c r="C6" s="41" t="s">
        <v>6</v>
      </c>
      <c r="D6" s="43" t="s">
        <v>28</v>
      </c>
      <c r="E6" s="32">
        <v>50000</v>
      </c>
      <c r="F6" s="48">
        <v>85500</v>
      </c>
      <c r="G6" s="33">
        <f>(F6-E6)/E6</f>
        <v>0.71</v>
      </c>
    </row>
    <row r="7" spans="1:7" ht="18.75" x14ac:dyDescent="0.3">
      <c r="A7" s="42"/>
      <c r="B7" s="40"/>
      <c r="C7" s="40"/>
      <c r="D7" s="44"/>
      <c r="E7" s="32"/>
      <c r="F7" s="32"/>
      <c r="G7" s="33"/>
    </row>
    <row r="8" spans="1:7" ht="18.75" x14ac:dyDescent="0.3">
      <c r="A8" s="42"/>
      <c r="B8" s="40">
        <v>5</v>
      </c>
      <c r="C8" s="37" t="s">
        <v>30</v>
      </c>
      <c r="D8" s="44" t="s">
        <v>16</v>
      </c>
      <c r="E8" s="32">
        <f>E4+E5+E6</f>
        <v>1150000</v>
      </c>
      <c r="F8" s="32">
        <f>F4+F5+F6</f>
        <v>1285500</v>
      </c>
      <c r="G8" s="33"/>
    </row>
    <row r="9" spans="1:7" ht="18.75" x14ac:dyDescent="0.3">
      <c r="A9" s="36" t="s">
        <v>17</v>
      </c>
      <c r="B9" s="40">
        <v>6</v>
      </c>
      <c r="C9" s="41" t="s">
        <v>6</v>
      </c>
      <c r="D9" s="44" t="s">
        <v>31</v>
      </c>
      <c r="E9" s="32">
        <v>320000</v>
      </c>
      <c r="F9" s="48">
        <v>342000</v>
      </c>
      <c r="G9" s="33">
        <f>(F9-E9)/E9</f>
        <v>6.8750000000000006E-2</v>
      </c>
    </row>
    <row r="10" spans="1:7" ht="18.75" x14ac:dyDescent="0.3">
      <c r="A10" s="42"/>
      <c r="B10" s="40"/>
      <c r="C10" s="37"/>
      <c r="D10" s="42"/>
      <c r="E10" s="32"/>
      <c r="F10" s="32"/>
      <c r="G10" s="34"/>
    </row>
    <row r="11" spans="1:7" ht="18.75" x14ac:dyDescent="0.3">
      <c r="A11" s="36" t="s">
        <v>19</v>
      </c>
      <c r="B11" s="40">
        <v>7</v>
      </c>
      <c r="C11" s="37" t="s">
        <v>32</v>
      </c>
      <c r="D11" s="36" t="s">
        <v>21</v>
      </c>
      <c r="E11" s="35">
        <f>E6/E2</f>
        <v>4.1666666666666666E-3</v>
      </c>
      <c r="F11" s="35">
        <f>F6/F2</f>
        <v>6.8399999999999997E-3</v>
      </c>
      <c r="G11" s="33">
        <f>(F11-E11)/E11</f>
        <v>0.64159999999999995</v>
      </c>
    </row>
    <row r="12" spans="1:7" ht="18.75" x14ac:dyDescent="0.3">
      <c r="A12" s="36"/>
      <c r="B12" s="40"/>
      <c r="C12" s="37"/>
      <c r="D12" s="42"/>
      <c r="E12" s="35"/>
      <c r="F12" s="35"/>
      <c r="G12" s="33"/>
    </row>
    <row r="13" spans="1:7" ht="18.75" x14ac:dyDescent="0.3">
      <c r="A13" s="36" t="s">
        <v>22</v>
      </c>
      <c r="B13" s="40">
        <v>8</v>
      </c>
      <c r="C13" s="37" t="s">
        <v>33</v>
      </c>
      <c r="D13" s="42" t="s">
        <v>24</v>
      </c>
      <c r="E13" s="35">
        <f>(E5+E6)/E2</f>
        <v>2.0833333333333332E-2</v>
      </c>
      <c r="F13" s="35">
        <f>(F5+F6)/F2</f>
        <v>2.2839999999999999E-2</v>
      </c>
      <c r="G13" s="33">
        <f>(F13-E13)/E13</f>
        <v>9.6320000000000017E-2</v>
      </c>
    </row>
    <row r="14" spans="1:7" ht="18.75" x14ac:dyDescent="0.3">
      <c r="A14" s="42"/>
      <c r="B14" s="40"/>
      <c r="C14" s="37"/>
      <c r="D14" s="42"/>
      <c r="E14" s="32"/>
      <c r="F14" s="32"/>
      <c r="G14" s="34"/>
    </row>
    <row r="15" spans="1:7" ht="36.75" x14ac:dyDescent="0.3">
      <c r="A15" s="49" t="s">
        <v>25</v>
      </c>
      <c r="B15" s="50">
        <v>9</v>
      </c>
      <c r="C15" s="51" t="s">
        <v>34</v>
      </c>
      <c r="D15" s="52"/>
      <c r="E15" s="53">
        <f>E6/E9</f>
        <v>0.15625</v>
      </c>
      <c r="F15" s="55">
        <f>F6/F9</f>
        <v>0.25</v>
      </c>
      <c r="G15" s="54">
        <f>(F15-E15)/E15</f>
        <v>0.6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SFA sophisticated</vt:lpstr>
      <vt:lpstr>SFA Simplified</vt:lpstr>
      <vt:lpstr>asset list</vt:lpstr>
      <vt:lpstr>Terms &amp; Definitions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GGunn</cp:lastModifiedBy>
  <cp:lastPrinted>2020-08-11T18:28:04Z</cp:lastPrinted>
  <dcterms:created xsi:type="dcterms:W3CDTF">2009-04-24T15:17:46Z</dcterms:created>
  <dcterms:modified xsi:type="dcterms:W3CDTF">2021-07-20T20:36:47Z</dcterms:modified>
</cp:coreProperties>
</file>